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<sst xmlns="http://schemas.openxmlformats.org/spreadsheetml/2006/main" count="47" uniqueCount="40">
  <si>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</si>
  <si>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</si>
  <si>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</si>
  <si>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</si>
  <si>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</si>
  <si>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</si>
  <si>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</si>
  <si>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</si>
  <si>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</si>
  <si>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</si>
  <si>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</si>
  <si>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</si>
  <si>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</si>
  <si>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</si>
  <si>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</si>
  <si>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</si>
  <si>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</si>
  <si>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</si>
  <si>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</si>
  <si>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</si>
  <si>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</si>
  <si>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</si>
  <si>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</si>
  <si>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</si>
  <si>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</si>
  <si>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</si>
  <si>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</si>
  <si>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</si>
  <si>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</si>
  <si>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</si>
  <si>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</si>
  <si>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</si>
  <si>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Islip Parish Council</t>
  </si>
  <si>
    <t>North Northants Council</t>
  </si>
  <si>
    <t>Equivalent to a years precept- advised due to holding of facilities</t>
  </si>
  <si>
    <t>Year on year reduction of loan due to paying off capital and interest</t>
  </si>
  <si>
    <t>2022/23</t>
  </si>
  <si>
    <t xml:space="preserve">   </t>
  </si>
  <si>
    <t>The grant for grass mowing had not been received £488.  Income from the Sports Field was down by £5159 on budget. No grants or additional funds received this year.</t>
  </si>
  <si>
    <t>No major project expenditure this year. Despite rising energy costs the overall payments ended the year within projected budget. What did we spend on laqst year ??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</si>
</sst>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3" fontId="53" fillId="0" borderId="0" xfId="0" applyNumberFormat="1" applyFont="1" applyAlignment="1">
      <alignment/>
    </xf>
    <xf numFmtId="10" fontId="53" fillId="0" borderId="0" xfId="0" applyNumberFormat="1" applyFont="1" applyAlignment="1">
      <alignment/>
    </xf>
    <xf numFmtId="0" fontId="53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53" fillId="35" borderId="11" xfId="0" applyFont="1" applyFill="1" applyBorder="1" applyAlignment="1">
      <alignment wrapText="1"/>
    </xf>
    <xf numFmtId="0" fontId="54" fillId="0" borderId="0" xfId="0" applyFont="1" applyAlignment="1">
      <alignment/>
    </xf>
    <xf numFmtId="0" fontId="53" fillId="0" borderId="0" xfId="0" applyFont="1" applyAlignment="1">
      <alignment wrapText="1"/>
    </xf>
    <xf numFmtId="0" fontId="53" fillId="0" borderId="11" xfId="0" applyFont="1" applyBorder="1" applyAlignment="1">
      <alignment wrapText="1"/>
    </xf>
    <xf numFmtId="0" fontId="53" fillId="36" borderId="11" xfId="0" applyFont="1" applyFill="1" applyBorder="1" applyAlignment="1">
      <alignment wrapText="1"/>
    </xf>
    <xf numFmtId="0" fontId="53" fillId="36" borderId="11" xfId="0" applyFont="1" applyFill="1" applyBorder="1" applyAlignment="1">
      <alignment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53" fillId="0" borderId="0" xfId="0" applyNumberFormat="1" applyFont="1" applyFill="1" applyAlignment="1">
      <alignment/>
    </xf>
    <xf numFmtId="0" fontId="53" fillId="0" borderId="0" xfId="0" applyFont="1" applyFill="1" applyAlignment="1">
      <alignment horizontal="center"/>
    </xf>
    <xf numFmtId="0" fontId="53" fillId="0" borderId="0" xfId="0" applyFont="1" applyBorder="1" applyAlignment="1">
      <alignment horizontal="center" wrapText="1"/>
    </xf>
    <xf numFmtId="0" fontId="55" fillId="37" borderId="11" xfId="0" applyFont="1" applyFill="1" applyBorder="1" applyAlignment="1">
      <alignment horizontal="center" wrapText="1"/>
    </xf>
    <xf numFmtId="0" fontId="53" fillId="0" borderId="0" xfId="0" applyFont="1" applyAlignment="1">
      <alignment wrapText="1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Alignment="1">
      <alignment wrapText="1"/>
    </xf>
    <xf numFmtId="0" fontId="53" fillId="0" borderId="0" xfId="0" applyFont="1" applyFill="1" applyBorder="1" applyAlignment="1">
      <alignment horizontal="left" vertical="top" wrapText="1"/>
    </xf>
    <xf numFmtId="0" fontId="55" fillId="0" borderId="0" xfId="0" applyFont="1" applyAlignment="1">
      <alignment/>
    </xf>
    <xf numFmtId="0" fontId="53" fillId="0" borderId="0" xfId="0" applyFont="1" applyFill="1" applyAlignment="1">
      <alignment wrapText="1"/>
    </xf>
    <xf numFmtId="0" fontId="56" fillId="0" borderId="0" xfId="0" applyFont="1" applyAlignment="1">
      <alignment/>
    </xf>
    <xf numFmtId="0" fontId="57" fillId="0" borderId="0" xfId="0" applyFont="1" applyAlignment="1">
      <alignment horizontal="left" vertical="center" indent="2"/>
    </xf>
    <xf numFmtId="0" fontId="51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51" fillId="0" borderId="13" xfId="0" applyFont="1" applyBorder="1" applyAlignment="1">
      <alignment/>
    </xf>
    <xf numFmtId="0" fontId="53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 wrapText="1"/>
    </xf>
    <xf numFmtId="0" fontId="55" fillId="0" borderId="11" xfId="0" applyFont="1" applyBorder="1" applyAlignment="1">
      <alignment wrapText="1"/>
    </xf>
    <xf numFmtId="0" fontId="0" fillId="0" borderId="0" xfId="0" applyFont="1" applyAlignment="1">
      <alignment/>
    </xf>
    <xf numFmtId="3" fontId="0" fillId="38" borderId="0" xfId="0" applyNumberFormat="1" applyFill="1" applyAlignment="1">
      <alignment/>
    </xf>
    <xf numFmtId="0" fontId="53" fillId="35" borderId="11" xfId="0" applyFont="1" applyFill="1" applyBorder="1" applyAlignment="1">
      <alignment vertical="top" wrapText="1"/>
    </xf>
    <xf numFmtId="3" fontId="4" fillId="40" borderId="10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wrapText="1"/>
    </xf>
    <xf numFmtId="0" fontId="53" fillId="0" borderId="14" xfId="0" applyFont="1" applyBorder="1" applyAlignment="1">
      <alignment wrapText="1"/>
    </xf>
    <xf numFmtId="0" fontId="59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6">
      <selection activeCell="N15" sqref="N15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41.851562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52" t="s">
        <v>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9"/>
    </row>
    <row r="2" spans="1:13" ht="15">
      <c r="A2" s="29" t="s">
        <v>17</v>
      </c>
      <c r="B2" s="24"/>
      <c r="C2" s="37" t="s">
        <v>32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D3" s="3" t="s">
        <v>33</v>
      </c>
      <c r="L3" s="9"/>
    </row>
    <row r="4" ht="13.5">
      <c r="A4" s="1" t="s">
        <v>29</v>
      </c>
    </row>
    <row r="5" spans="1:13" ht="99" customHeight="1">
      <c r="A5" s="50" t="s">
        <v>30</v>
      </c>
      <c r="B5" s="51"/>
      <c r="C5" s="51"/>
      <c r="D5" s="51"/>
      <c r="E5" s="51"/>
      <c r="F5" s="51"/>
      <c r="G5" s="51"/>
      <c r="H5" s="51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.75">
      <c r="D8" s="38" t="s">
        <v>31</v>
      </c>
      <c r="E8" s="27"/>
      <c r="F8" s="38" t="s">
        <v>36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27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6" t="s">
        <v>2</v>
      </c>
      <c r="B11" s="46"/>
      <c r="C11" s="46"/>
      <c r="D11" s="8">
        <v>74554</v>
      </c>
      <c r="F11" s="8">
        <v>52623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7" t="s">
        <v>20</v>
      </c>
      <c r="B13" s="48"/>
      <c r="C13" s="49"/>
      <c r="D13" s="8">
        <v>23500</v>
      </c>
      <c r="F13" s="8">
        <v>23500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3" ht="39.75" customHeight="1" thickBot="1">
      <c r="A15" s="45" t="s">
        <v>3</v>
      </c>
      <c r="B15" s="45"/>
      <c r="C15" s="45"/>
      <c r="D15" s="8">
        <v>43016</v>
      </c>
      <c r="F15" s="44">
        <v>22066</v>
      </c>
      <c r="G15" s="5">
        <f>F15-D15</f>
        <v>-20950</v>
      </c>
      <c r="H15" s="6">
        <f>IF((D15&gt;F15),(D15-F15)/D15,IF(D15&lt;F15,-(D15-F15)/D15,IF(D15=F15,0)))</f>
        <v>0.487028082573926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43" t="s">
        <v>38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5" t="s">
        <v>4</v>
      </c>
      <c r="B17" s="45"/>
      <c r="C17" s="45"/>
      <c r="D17" s="8">
        <v>6217</v>
      </c>
      <c r="F17" s="8">
        <v>6412.89</v>
      </c>
      <c r="G17" s="5">
        <f>F17-D17</f>
        <v>195.89000000000033</v>
      </c>
      <c r="H17" s="6">
        <f>IF((D17&gt;F17),(D17-F17)/D17,IF(D17&lt;F17,-(D17-F17)/D17,IF(D17=F17,0)))</f>
        <v>0.03150876628599008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5" t="s">
        <v>7</v>
      </c>
      <c r="B19" s="45"/>
      <c r="C19" s="45"/>
      <c r="D19" s="8">
        <v>1148</v>
      </c>
      <c r="F19" s="8">
        <v>1148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3" ht="39.75" customHeight="1" thickBot="1">
      <c r="A21" s="45" t="s">
        <v>21</v>
      </c>
      <c r="B21" s="45"/>
      <c r="C21" s="45"/>
      <c r="D21" s="8">
        <v>81082</v>
      </c>
      <c r="F21" s="8">
        <v>45148</v>
      </c>
      <c r="G21" s="5">
        <f>F21-D21</f>
        <v>-35934</v>
      </c>
      <c r="H21" s="6">
        <f>IF((D21&gt;F21),(D21-F21)/D21,IF(D21&lt;F21,-(D21-F21)/D21,IF(D21=F21,0)))</f>
        <v>0.44318097728225747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43" t="s">
        <v>39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52623</v>
      </c>
      <c r="F23" s="2">
        <f>SUM(F11+F13+F15-F17-F19-F21)</f>
        <v>45480.11</v>
      </c>
      <c r="G23" s="5" t="s">
        <v>37</v>
      </c>
      <c r="H23" s="6"/>
      <c r="K23" s="4"/>
      <c r="L23" s="4"/>
      <c r="M23" s="14" t="s">
        <v>12</v>
      </c>
      <c r="N23" s="23"/>
    </row>
    <row r="24" spans="1:14" s="17" customFormat="1" ht="24" customHeight="1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5" t="s">
        <v>9</v>
      </c>
      <c r="B26" s="45"/>
      <c r="C26" s="45"/>
      <c r="D26" s="8">
        <v>56623</v>
      </c>
      <c r="F26" s="8">
        <v>45516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5" t="s">
        <v>8</v>
      </c>
      <c r="B28" s="45"/>
      <c r="C28" s="45"/>
      <c r="D28" s="8">
        <v>579083</v>
      </c>
      <c r="F28" s="8">
        <v>583153</v>
      </c>
      <c r="G28" s="5">
        <f>F28-D28</f>
        <v>4070</v>
      </c>
      <c r="H28" s="6">
        <f>IF((D28&gt;F28),(D28-F28)/D28,IF(D28&lt;F28,-(D28-F28)/D28,IF(D28=F28,0)))</f>
        <v>0.00702835344846939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3" ht="31.5" customHeight="1" thickBot="1">
      <c r="A30" s="45" t="s">
        <v>6</v>
      </c>
      <c r="B30" s="45"/>
      <c r="C30" s="45"/>
      <c r="D30" s="8">
        <v>2221</v>
      </c>
      <c r="F30" s="8">
        <v>1125.32</v>
      </c>
      <c r="G30" s="5">
        <f>F30-D30</f>
        <v>-1095.68</v>
      </c>
      <c r="H30" s="6">
        <f>IF((D30&gt;F30),(D30-F30)/D30,IF(D30&lt;F30,-(D30-F30)/D30,IF(D30=F30,0)))</f>
        <v>0.49332733003151735</v>
      </c>
      <c r="I30" s="3">
        <f>IF(D30-F30&lt;100,0,IF(D30-F30&gt;100,1,IF(D30-F30=100,1)))</f>
        <v>1</v>
      </c>
      <c r="J30" s="3">
        <f>IF(F30-D30&lt;100,0,IF(F30-D30&gt;100,1,IF(F30-D30=100,1)))</f>
        <v>0</v>
      </c>
      <c r="K30" s="4">
        <f>IF(H30&lt;0.15,0,IF(H30&gt;0.15,1,IF(H30=0.15,1)))</f>
        <v>1</v>
      </c>
      <c r="L30" s="4" t="str">
        <f>IF((H30&lt;15%)*AND(G30&lt;100000)*OR(G30&gt;-100000),"NO","YES")</f>
        <v>YES</v>
      </c>
      <c r="M30" s="13" t="s">
        <v>35</v>
      </c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2">
      <selection activeCell="B7" sqref="B7:I11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28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5" customHeight="1">
      <c r="B7" s="34"/>
      <c r="D7" s="34"/>
    </row>
    <row r="8" spans="2:4" ht="14.25">
      <c r="B8" s="34"/>
      <c r="D8" s="34"/>
    </row>
    <row r="9" spans="2:4" ht="14.25">
      <c r="B9" s="34"/>
      <c r="D9" s="42"/>
    </row>
    <row r="10" spans="2:4" ht="14.25">
      <c r="B10" s="34"/>
      <c r="D10" s="34"/>
    </row>
    <row r="11" spans="2:4" ht="14.25">
      <c r="B11" s="34"/>
      <c r="D11" s="34"/>
    </row>
    <row r="12" spans="2:4" ht="14.25">
      <c r="B12" s="34"/>
      <c r="D12" s="34"/>
    </row>
    <row r="13" ht="14.25">
      <c r="E13" s="33">
        <f>SUM(D7:D12)</f>
        <v>0</v>
      </c>
    </row>
    <row r="15" spans="1:7" ht="14.25">
      <c r="A15" s="31" t="s">
        <v>25</v>
      </c>
      <c r="D15" s="42">
        <v>23500</v>
      </c>
      <c r="G15" t="s">
        <v>34</v>
      </c>
    </row>
    <row r="16" ht="14.25">
      <c r="E16" s="33">
        <f>D15</f>
        <v>23500</v>
      </c>
    </row>
    <row r="17" spans="1:6" ht="15" thickBot="1">
      <c r="A17" s="31" t="s">
        <v>26</v>
      </c>
      <c r="F17" s="35">
        <f>E13+E16</f>
        <v>23500</v>
      </c>
    </row>
    <row r="18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Islip Parish Council</cp:lastModifiedBy>
  <cp:lastPrinted>2023-05-01T12:43:13Z</cp:lastPrinted>
  <dcterms:created xsi:type="dcterms:W3CDTF">2012-07-11T10:01:28Z</dcterms:created>
  <dcterms:modified xsi:type="dcterms:W3CDTF">2023-06-20T12:48:03Z</dcterms:modified>
  <cp:category/>
  <cp:version/>
  <cp:contentType/>
  <cp:contentStatus/>
</cp:coreProperties>
</file>